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Unit Economics" sheetId="3" state="visible" r:id="rId3"/>
    <sheet xmlns:r="http://schemas.openxmlformats.org/officeDocument/2006/relationships" name="Revenue Projections" sheetId="4" state="visible" r:id="rId4"/>
    <sheet xmlns:r="http://schemas.openxmlformats.org/officeDocument/2006/relationships" name="Break-Even" sheetId="5" state="visible" r:id="rId5"/>
    <sheet xmlns:r="http://schemas.openxmlformats.org/officeDocument/2006/relationships" name="Comp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0.0%"/>
    <numFmt numFmtId="166" formatCode="$#,##0.00"/>
    <numFmt numFmtId="167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1F3864"/>
      <sz val="11"/>
    </font>
    <font>
      <name val="Calibri"/>
      <i val="1"/>
      <color rgb="00666666"/>
      <sz val="10"/>
    </font>
    <font>
      <name val="Calibri"/>
      <b val="1"/>
      <sz val="11"/>
    </font>
    <font>
      <b val="1"/>
      <color rgb="00FFFFFF"/>
    </font>
    <font>
      <b val="1"/>
      <color rgb="00C0392B"/>
    </font>
    <font>
      <name val="Calibri"/>
      <b val="1"/>
      <color rgb="00FFFFFF"/>
      <sz val="12"/>
    </font>
    <font>
      <name val="Calibri"/>
      <b val="1"/>
      <color rgb="001565C0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1565C0"/>
      </patternFill>
    </fill>
    <fill>
      <patternFill patternType="solid">
        <fgColor rgb="00F2F2F2"/>
      </patternFill>
    </fill>
    <fill>
      <patternFill patternType="solid">
        <fgColor rgb="00FFF3E0"/>
      </patternFill>
    </fill>
    <fill>
      <patternFill patternType="solid">
        <fgColor rgb="00E3F2FD"/>
      </patternFill>
    </fill>
    <fill>
      <patternFill patternType="solid">
        <fgColor rgb="00E8F5E9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2" fillId="4" borderId="1" pivotButton="0" quotePrefix="0" xfId="0"/>
    <xf numFmtId="0" fontId="0" fillId="0" borderId="1" applyAlignment="1" pivotButton="0" quotePrefix="0" xfId="0">
      <alignment horizontal="left" vertical="center" wrapText="1"/>
    </xf>
    <xf numFmtId="0" fontId="6" fillId="5" borderId="0" applyAlignment="1" pivotButton="0" quotePrefix="0" xfId="0">
      <alignment horizontal="left" vertical="center" wrapText="1"/>
    </xf>
    <xf numFmtId="0" fontId="7" fillId="3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164" fontId="8" fillId="6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165" fontId="8" fillId="6" borderId="1" applyAlignment="1" pivotButton="0" quotePrefix="0" xfId="0">
      <alignment horizontal="right" vertical="center"/>
    </xf>
    <xf numFmtId="166" fontId="8" fillId="6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 wrapText="1"/>
    </xf>
    <xf numFmtId="0" fontId="2" fillId="0" borderId="1" pivotButton="0" quotePrefix="0" xfId="0"/>
    <xf numFmtId="164" fontId="0" fillId="0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4" fontId="4" fillId="0" borderId="1" applyAlignment="1" pivotButton="0" quotePrefix="0" xfId="0">
      <alignment horizontal="right" vertical="center"/>
    </xf>
    <xf numFmtId="167" fontId="0" fillId="0" borderId="1" applyAlignment="1" pivotButton="0" quotePrefix="0" xfId="0">
      <alignment horizontal="right" vertical="center"/>
    </xf>
    <xf numFmtId="0" fontId="3" fillId="0" borderId="1" pivotButton="0" quotePrefix="0" xfId="0"/>
    <xf numFmtId="165" fontId="2" fillId="0" borderId="1" applyAlignment="1" pivotButton="0" quotePrefix="0" xfId="0">
      <alignment horizontal="right" vertical="center"/>
    </xf>
    <xf numFmtId="3" fontId="8" fillId="6" borderId="1" applyAlignment="1" pivotButton="0" quotePrefix="0" xfId="0">
      <alignment horizontal="right" vertical="center"/>
    </xf>
    <xf numFmtId="3" fontId="0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center" wrapText="1"/>
    </xf>
    <xf numFmtId="164" fontId="4" fillId="7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3" fontId="4" fillId="5" borderId="1" applyAlignment="1" pivotButton="0" quotePrefix="0" xfId="0">
      <alignment horizontal="right" vertical="center"/>
    </xf>
    <xf numFmtId="3" fontId="4" fillId="7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" t="inlineStr">
        <is>
          <t>WorkWingman — Financial Model</t>
        </is>
      </c>
    </row>
    <row r="3">
      <c r="A3" s="2" t="inlineStr">
        <is>
          <t>Live, editable model. Blue cells are INPUTS — change them and everything recalculates.</t>
        </is>
      </c>
    </row>
    <row r="4">
      <c r="A4" s="3" t="inlineStr">
        <is>
          <t>Sourcing: figures from live web research (Codex/gpt-5.5, 2026-07-07) are 'observed'; planning inputs are 'assumption'.</t>
        </is>
      </c>
    </row>
    <row r="6">
      <c r="A6" s="4" t="inlineStr">
        <is>
          <t>Tab</t>
        </is>
      </c>
      <c r="B6" s="5" t="inlineStr">
        <is>
          <t>What it holds</t>
        </is>
      </c>
    </row>
    <row r="7">
      <c r="A7" s="6" t="inlineStr">
        <is>
          <t>Assumptions</t>
        </is>
      </c>
      <c r="B7" s="7" t="inlineStr">
        <is>
          <t>All editable inputs: pricing, conversion, churn, costs, team burn.</t>
        </is>
      </c>
    </row>
    <row r="8">
      <c r="A8" s="6" t="inlineStr">
        <is>
          <t>Unit Economics</t>
        </is>
      </c>
      <c r="B8" s="7" t="inlineStr">
        <is>
          <t>LTV by churn/price, CAC payback — driven by Assumptions.</t>
        </is>
      </c>
    </row>
    <row r="9">
      <c r="A9" s="6" t="inlineStr">
        <is>
          <t>Revenue Projections</t>
        </is>
      </c>
      <c r="B9" s="7" t="inlineStr">
        <is>
          <t>Prosumer + B2B2C MRR/ARR at 1k / 10k / 100k users.</t>
        </is>
      </c>
    </row>
    <row r="10">
      <c r="A10" s="6" t="inlineStr">
        <is>
          <t>Break-Even</t>
        </is>
      </c>
      <c r="B10" s="7" t="inlineStr">
        <is>
          <t>Active users / org seats needed to cover team burn.</t>
        </is>
      </c>
    </row>
    <row r="11">
      <c r="A11" s="6" t="inlineStr">
        <is>
          <t>Comps</t>
        </is>
      </c>
      <c r="B11" s="7" t="inlineStr">
        <is>
          <t>Competitor pricing, funding, outcomes (observed).</t>
        </is>
      </c>
    </row>
    <row r="14">
      <c r="A14" s="8" t="inlineStr">
        <is>
          <t>The one governing fact: job seekers churn the moment they're hired. Pure prosumer needs ~80-120k active users to sustain a small team; B2B2C org seats (which don't churn on one hire) fix this.</t>
        </is>
      </c>
    </row>
    <row r="15"/>
    <row r="16"/>
  </sheetData>
  <mergeCells count="8">
    <mergeCell ref="A14:F16"/>
    <mergeCell ref="B7:F7"/>
    <mergeCell ref="B6:F6"/>
    <mergeCell ref="B10:F10"/>
    <mergeCell ref="A1:F1"/>
    <mergeCell ref="B11:F11"/>
    <mergeCell ref="B8:F8"/>
    <mergeCell ref="B9:F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8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2" customWidth="1" min="3" max="3"/>
    <col width="44" customWidth="1" min="4" max="4"/>
  </cols>
  <sheetData>
    <row r="1" ht="26" customHeight="1">
      <c r="A1" s="1" t="inlineStr">
        <is>
          <t>Assumptions  (edit the blue INPUT cells)</t>
        </is>
      </c>
    </row>
    <row r="2"/>
    <row r="3" ht="20" customHeight="1">
      <c r="A3" s="9" t="inlineStr">
        <is>
          <t>Pricing ($/month)</t>
        </is>
      </c>
    </row>
    <row r="4">
      <c r="A4" s="10" t="inlineStr">
        <is>
          <t>Plus (BYOK convenience) price</t>
        </is>
      </c>
      <c r="B4" s="11" t="n">
        <v>19</v>
      </c>
      <c r="C4" s="12" t="inlineStr">
        <is>
          <t>assumption</t>
        </is>
      </c>
      <c r="D4" s="13" t="inlineStr">
        <is>
          <t>assumption; below Teal, above free tier</t>
        </is>
      </c>
    </row>
    <row r="5">
      <c r="A5" s="10" t="inlineStr">
        <is>
          <t>Pro (managed AI) price</t>
        </is>
      </c>
      <c r="B5" s="11" t="n">
        <v>29</v>
      </c>
      <c r="C5" s="12" t="inlineStr">
        <is>
          <t>assumption</t>
        </is>
      </c>
      <c r="D5" s="13" t="inlineStr">
        <is>
          <t>assumption; managed-AI tier</t>
        </is>
      </c>
    </row>
    <row r="6">
      <c r="A6" s="10" t="inlineStr">
        <is>
          <t>Org seat price (coach/school/workforce)</t>
        </is>
      </c>
      <c r="B6" s="11" t="n">
        <v>12</v>
      </c>
      <c r="C6" s="12" t="inlineStr">
        <is>
          <t>assumption</t>
        </is>
      </c>
      <c r="D6" s="13" t="inlineStr">
        <is>
          <t>assumption; sold in cohorts</t>
        </is>
      </c>
    </row>
    <row r="7">
      <c r="A7" s="10" t="inlineStr">
        <is>
          <t>Verification markup per event</t>
        </is>
      </c>
      <c r="B7" s="11" t="n">
        <v>25</v>
      </c>
      <c r="C7" s="12" t="inlineStr">
        <is>
          <t>assumption</t>
        </is>
      </c>
      <c r="D7" s="13" t="inlineStr">
        <is>
          <t>assumption; consent-gated, later stage</t>
        </is>
      </c>
    </row>
    <row r="8" ht="20" customHeight="1">
      <c r="A8" s="9" t="inlineStr">
        <is>
          <t>Conversion &amp; churn</t>
        </is>
      </c>
    </row>
    <row r="9">
      <c r="A9" s="10" t="inlineStr">
        <is>
          <t>Free -&gt; Plus conversion</t>
        </is>
      </c>
      <c r="B9" s="14" t="n">
        <v>0.04</v>
      </c>
      <c r="C9" s="12" t="inlineStr">
        <is>
          <t>assumption</t>
        </is>
      </c>
      <c r="D9" s="13" t="inlineStr">
        <is>
          <t>base case (2% cons / 8-10% aggressive)</t>
        </is>
      </c>
    </row>
    <row r="10">
      <c r="A10" s="10" t="inlineStr">
        <is>
          <t>Free -&gt; Pro conversion</t>
        </is>
      </c>
      <c r="B10" s="14" t="n">
        <v>0.015</v>
      </c>
      <c r="C10" s="12" t="inlineStr">
        <is>
          <t>assumption</t>
        </is>
      </c>
      <c r="D10" s="13" t="inlineStr">
        <is>
          <t>base case</t>
        </is>
      </c>
    </row>
    <row r="11">
      <c r="A11" s="10" t="inlineStr">
        <is>
          <t>Paid monthly churn</t>
        </is>
      </c>
      <c r="B11" s="14" t="n">
        <v>0.15</v>
      </c>
      <c r="C11" s="12" t="inlineStr">
        <is>
          <t>observed-ish</t>
        </is>
      </c>
      <c r="D11" s="13" t="inlineStr">
        <is>
          <t>OBSERVED reality: users cancel when hired (12-25%)</t>
        </is>
      </c>
    </row>
    <row r="12">
      <c r="A12" s="10" t="inlineStr">
        <is>
          <t>Org seat monthly churn</t>
        </is>
      </c>
      <c r="B12" s="14" t="n">
        <v>0.03</v>
      </c>
      <c r="C12" s="12" t="inlineStr">
        <is>
          <t>assumption</t>
        </is>
      </c>
      <c r="D12" s="13" t="inlineStr">
        <is>
          <t>assumption; institutions don't churn on one hire</t>
        </is>
      </c>
    </row>
    <row r="13" ht="20" customHeight="1">
      <c r="A13" s="9" t="inlineStr">
        <is>
          <t>Margins</t>
        </is>
      </c>
    </row>
    <row r="14">
      <c r="A14" s="10" t="inlineStr">
        <is>
          <t>Gross margin - BYOK/local</t>
        </is>
      </c>
      <c r="B14" s="14" t="n">
        <v>0.9</v>
      </c>
      <c r="C14" s="12" t="inlineStr">
        <is>
          <t>assumption</t>
        </is>
      </c>
      <c r="D14" s="13" t="inlineStr">
        <is>
          <t>COGS mostly sync+support+Stripe</t>
        </is>
      </c>
    </row>
    <row r="15">
      <c r="A15" s="10" t="inlineStr">
        <is>
          <t>Gross margin - managed AI</t>
        </is>
      </c>
      <c r="B15" s="14" t="n">
        <v>0.78</v>
      </c>
      <c r="C15" s="12" t="inlineStr">
        <is>
          <t>assumption</t>
        </is>
      </c>
      <c r="D15" s="13" t="inlineStr">
        <is>
          <t>depends on model mix/caps/caching</t>
        </is>
      </c>
    </row>
    <row r="16">
      <c r="A16" s="10" t="inlineStr">
        <is>
          <t>Gross margin - org seats</t>
        </is>
      </c>
      <c r="B16" s="14" t="n">
        <v>0.82</v>
      </c>
      <c r="C16" s="12" t="inlineStr">
        <is>
          <t>assumption</t>
        </is>
      </c>
      <c r="D16" s="13" t="inlineStr">
        <is>
          <t>assumption</t>
        </is>
      </c>
    </row>
    <row r="17" ht="20" customHeight="1">
      <c r="A17" s="9" t="inlineStr">
        <is>
          <t>Cost per user / month ($)</t>
        </is>
      </c>
    </row>
    <row r="18">
      <c r="A18" s="10" t="inlineStr">
        <is>
          <t>Managed-AI inference cost / paid user</t>
        </is>
      </c>
      <c r="B18" s="15" t="n">
        <v>4</v>
      </c>
      <c r="C18" s="12" t="inlineStr">
        <is>
          <t>assumption</t>
        </is>
      </c>
      <c r="D18" s="13" t="inlineStr">
        <is>
          <t>OpenAI mini model; $1-6 range (observed)</t>
        </is>
      </c>
    </row>
    <row r="19">
      <c r="A19" s="10" t="inlineStr">
        <is>
          <t>Cloud sync/storage / user</t>
        </is>
      </c>
      <c r="B19" s="15" t="n">
        <v>0.25</v>
      </c>
      <c r="C19" s="12" t="inlineStr">
        <is>
          <t>assumption</t>
        </is>
      </c>
      <c r="D19" s="13" t="inlineStr">
        <is>
          <t>observed; data is tiny</t>
        </is>
      </c>
    </row>
    <row r="20">
      <c r="A20" s="10" t="inlineStr">
        <is>
          <t>Support / paid user</t>
        </is>
      </c>
      <c r="B20" s="15" t="n">
        <v>2</v>
      </c>
      <c r="C20" s="12" t="inlineStr">
        <is>
          <t>assumption</t>
        </is>
      </c>
      <c r="D20" s="13" t="inlineStr">
        <is>
          <t>job seekers are anxious -&gt; tickets</t>
        </is>
      </c>
    </row>
    <row r="21" ht="20" customHeight="1">
      <c r="A21" s="9" t="inlineStr">
        <is>
          <t>Fixed monthly costs ($)</t>
        </is>
      </c>
    </row>
    <row r="22">
      <c r="A22" s="10" t="inlineStr">
        <is>
          <t>Team burn (small team)</t>
        </is>
      </c>
      <c r="B22" s="11" t="n">
        <v>100000</v>
      </c>
      <c r="C22" s="12" t="inlineStr">
        <is>
          <t>assumption</t>
        </is>
      </c>
      <c r="D22" s="13" t="inlineStr">
        <is>
          <t>assumption; $85k-120k range</t>
        </is>
      </c>
    </row>
    <row r="23">
      <c r="A23" s="10" t="inlineStr">
        <is>
          <t>Hosting/backend (base)</t>
        </is>
      </c>
      <c r="B23" s="11" t="n">
        <v>500</v>
      </c>
      <c r="C23" s="12" t="inlineStr">
        <is>
          <t>assumption</t>
        </is>
      </c>
      <c r="D23" s="13" t="inlineStr">
        <is>
          <t>grows to $1-5k at 100k active</t>
        </is>
      </c>
    </row>
    <row r="24">
      <c r="A24" s="10" t="inlineStr">
        <is>
          <t>Connector maintenance (eng $)</t>
        </is>
      </c>
      <c r="B24" s="11" t="n">
        <v>12000</v>
      </c>
      <c r="C24" s="12" t="inlineStr">
        <is>
          <t>assumption</t>
        </is>
      </c>
      <c r="D24" s="13" t="inlineStr">
        <is>
          <t>80-160 eng hrs/mo across ATS</t>
        </is>
      </c>
    </row>
    <row r="25">
      <c r="A25" s="10" t="inlineStr">
        <is>
          <t>Compliance/legal/security</t>
        </is>
      </c>
      <c r="B25" s="11" t="n">
        <v>5000</v>
      </c>
      <c r="C25" s="12" t="inlineStr">
        <is>
          <t>assumption</t>
        </is>
      </c>
      <c r="D25" s="13" t="inlineStr">
        <is>
          <t>$2-10k early; rises with verification</t>
        </is>
      </c>
    </row>
    <row r="26" ht="20" customHeight="1">
      <c r="A26" s="9" t="inlineStr">
        <is>
          <t>CAC ($)</t>
        </is>
      </c>
    </row>
    <row r="27">
      <c r="A27" s="10" t="inlineStr">
        <is>
          <t>Prosumer CAC (blended)</t>
        </is>
      </c>
      <c r="B27" s="11" t="n">
        <v>100</v>
      </c>
      <c r="C27" s="12" t="inlineStr">
        <is>
          <t>assumption</t>
        </is>
      </c>
      <c r="D27" s="13" t="inlineStr">
        <is>
          <t>$20-60 organic / $200-400 paid (observed range)</t>
        </is>
      </c>
    </row>
    <row r="28">
      <c r="A28" s="10" t="inlineStr">
        <is>
          <t>B2B org CAC (per org)</t>
        </is>
      </c>
      <c r="B28" s="11" t="n">
        <v>8000</v>
      </c>
      <c r="C28" s="12" t="inlineStr">
        <is>
          <t>assumption</t>
        </is>
      </c>
      <c r="D28" s="13" t="inlineStr">
        <is>
          <t>coaches fast, schools slow ($1k-20k+)</t>
        </is>
      </c>
    </row>
  </sheetData>
  <mergeCells count="7">
    <mergeCell ref="A1:D1"/>
    <mergeCell ref="A17:D17"/>
    <mergeCell ref="A8:D8"/>
    <mergeCell ref="A3:D3"/>
    <mergeCell ref="A21:D21"/>
    <mergeCell ref="A26:D26"/>
    <mergeCell ref="A13:D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 ht="26" customHeight="1">
      <c r="A1" s="1" t="inlineStr">
        <is>
          <t>Unit Economics</t>
        </is>
      </c>
    </row>
    <row r="3">
      <c r="A3" s="3" t="inlineStr">
        <is>
          <t>LTV = ARPA x gross margin / monthly churn.  Driven live by Assumptions.</t>
        </is>
      </c>
    </row>
    <row r="5" ht="20" customHeight="1">
      <c r="A5" s="9" t="inlineStr">
        <is>
          <t>Current-assumption LTV &amp; payback</t>
        </is>
      </c>
    </row>
    <row r="6">
      <c r="A6" s="16" t="inlineStr">
        <is>
          <t>Tier</t>
        </is>
      </c>
      <c r="B6" s="16" t="inlineStr">
        <is>
          <t>Price</t>
        </is>
      </c>
      <c r="C6" s="16" t="inlineStr">
        <is>
          <t>Gross margin</t>
        </is>
      </c>
      <c r="D6" s="16" t="inlineStr">
        <is>
          <t>Churn</t>
        </is>
      </c>
      <c r="E6" s="16" t="inlineStr">
        <is>
          <t>LTV</t>
        </is>
      </c>
      <c r="F6" s="16" t="inlineStr">
        <is>
          <t>CAC payback (mo)</t>
        </is>
      </c>
    </row>
    <row r="7">
      <c r="A7" s="17" t="inlineStr">
        <is>
          <t>Plus (BYOK)</t>
        </is>
      </c>
      <c r="B7" s="18">
        <f>Assumptions!$B$4</f>
        <v/>
      </c>
      <c r="C7" s="19">
        <f>Assumptions!$B$14</f>
        <v/>
      </c>
      <c r="D7" s="19">
        <f>Assumptions!$B$11</f>
        <v/>
      </c>
      <c r="E7" s="20">
        <f>B7*C7/D7</f>
        <v/>
      </c>
      <c r="F7" s="21">
        <f>Assumptions!$B$27/(B7*C7)</f>
        <v/>
      </c>
    </row>
    <row r="8">
      <c r="A8" s="17" t="inlineStr">
        <is>
          <t>Pro (managed AI)</t>
        </is>
      </c>
      <c r="B8" s="18">
        <f>Assumptions!$B$5</f>
        <v/>
      </c>
      <c r="C8" s="19">
        <f>Assumptions!$B$15</f>
        <v/>
      </c>
      <c r="D8" s="19">
        <f>Assumptions!$B$11</f>
        <v/>
      </c>
      <c r="E8" s="20">
        <f>B8*C8/D8</f>
        <v/>
      </c>
      <c r="F8" s="21">
        <f>Assumptions!$B$27/(B8*C8)</f>
        <v/>
      </c>
    </row>
    <row r="9">
      <c r="A9" s="17" t="inlineStr">
        <is>
          <t>Org seat</t>
        </is>
      </c>
      <c r="B9" s="18">
        <f>Assumptions!$B$6</f>
        <v/>
      </c>
      <c r="C9" s="19">
        <f>Assumptions!$B$16</f>
        <v/>
      </c>
      <c r="D9" s="19">
        <f>Assumptions!$B$12</f>
        <v/>
      </c>
      <c r="E9" s="20">
        <f>B9*C9/D9</f>
        <v/>
      </c>
      <c r="F9" s="22" t="inlineStr">
        <is>
          <t>n/a (org CAC amortized over seats)</t>
        </is>
      </c>
    </row>
    <row r="11" ht="20" customHeight="1">
      <c r="A11" s="9" t="inlineStr">
        <is>
          <t>LTV sensitivity to churn (at Plus price &amp; BYOK margin)</t>
        </is>
      </c>
    </row>
    <row r="12">
      <c r="A12" s="16" t="inlineStr">
        <is>
          <t>Monthly churn</t>
        </is>
      </c>
      <c r="B12" s="16" t="inlineStr">
        <is>
          <t>Avg lifespan (mo)</t>
        </is>
      </c>
      <c r="C12" s="16" t="inlineStr">
        <is>
          <t>LTV</t>
        </is>
      </c>
      <c r="D12" s="16" t="inlineStr"/>
      <c r="E12" s="16" t="inlineStr"/>
      <c r="F12" s="16" t="inlineStr"/>
    </row>
    <row r="13">
      <c r="A13" s="23" t="n">
        <v>0.25</v>
      </c>
      <c r="B13" s="21">
        <f>1/A13</f>
        <v/>
      </c>
      <c r="C13" s="20">
        <f>Assumptions!$B$4*Assumptions!$B$14/A13</f>
        <v/>
      </c>
    </row>
    <row r="14">
      <c r="A14" s="23" t="n">
        <v>0.18</v>
      </c>
      <c r="B14" s="21">
        <f>1/A14</f>
        <v/>
      </c>
      <c r="C14" s="20">
        <f>Assumptions!$B$4*Assumptions!$B$14/A14</f>
        <v/>
      </c>
    </row>
    <row r="15">
      <c r="A15" s="23" t="n">
        <v>0.12</v>
      </c>
      <c r="B15" s="21">
        <f>1/A15</f>
        <v/>
      </c>
      <c r="C15" s="20">
        <f>Assumptions!$B$4*Assumptions!$B$14/A15</f>
        <v/>
      </c>
    </row>
    <row r="16">
      <c r="A16" s="23" t="n">
        <v>0.08</v>
      </c>
      <c r="B16" s="21">
        <f>1/A16</f>
        <v/>
      </c>
      <c r="C16" s="20">
        <f>Assumptions!$B$4*Assumptions!$B$14/A16</f>
        <v/>
      </c>
    </row>
    <row r="18">
      <c r="A18" s="13" t="inlineStr">
        <is>
          <t>Implication: paid CAC above ~$100 is hard for prosumer unless conversion is organic or prepaid. B2B seats give durable payback.</t>
        </is>
      </c>
    </row>
  </sheetData>
  <mergeCells count="4">
    <mergeCell ref="A11:F11"/>
    <mergeCell ref="A1:F1"/>
    <mergeCell ref="A18:F18"/>
    <mergeCell ref="A5:F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" t="inlineStr">
        <is>
          <t>Revenue Projections</t>
        </is>
      </c>
    </row>
    <row r="3" ht="20" customHeight="1">
      <c r="A3" s="9" t="inlineStr">
        <is>
          <t>Prosumer engine (driven by Assumptions)</t>
        </is>
      </c>
    </row>
    <row r="4">
      <c r="A4" s="16" t="inlineStr">
        <is>
          <t>Active users</t>
        </is>
      </c>
      <c r="B4" s="16" t="inlineStr">
        <is>
          <t>Plus payers</t>
        </is>
      </c>
      <c r="C4" s="16" t="inlineStr">
        <is>
          <t>Pro payers</t>
        </is>
      </c>
      <c r="D4" s="16" t="inlineStr">
        <is>
          <t>MRR</t>
        </is>
      </c>
      <c r="E4" s="16" t="inlineStr">
        <is>
          <t>ARR</t>
        </is>
      </c>
      <c r="F4" s="16" t="inlineStr">
        <is>
          <t>Gross profit/mo</t>
        </is>
      </c>
    </row>
    <row r="5">
      <c r="A5" s="24" t="n">
        <v>1000</v>
      </c>
      <c r="B5" s="25">
        <f>A5*Assumptions!$B$9</f>
        <v/>
      </c>
      <c r="C5" s="25">
        <f>A5*Assumptions!$B$10</f>
        <v/>
      </c>
      <c r="D5" s="20">
        <f>B5*Assumptions!$B$4+C5*Assumptions!$B$5</f>
        <v/>
      </c>
      <c r="E5" s="18">
        <f>D5*12</f>
        <v/>
      </c>
      <c r="F5" s="18">
        <f>B5*Assumptions!$B$4*Assumptions!$B$14+C5*Assumptions!$B$5*Assumptions!$B$15</f>
        <v/>
      </c>
    </row>
    <row r="6">
      <c r="A6" s="24" t="n">
        <v>10000</v>
      </c>
      <c r="B6" s="25">
        <f>A6*Assumptions!$B$9</f>
        <v/>
      </c>
      <c r="C6" s="25">
        <f>A6*Assumptions!$B$10</f>
        <v/>
      </c>
      <c r="D6" s="20">
        <f>B6*Assumptions!$B$4+C6*Assumptions!$B$5</f>
        <v/>
      </c>
      <c r="E6" s="18">
        <f>D6*12</f>
        <v/>
      </c>
      <c r="F6" s="18">
        <f>B6*Assumptions!$B$4*Assumptions!$B$14+C6*Assumptions!$B$5*Assumptions!$B$15</f>
        <v/>
      </c>
    </row>
    <row r="7">
      <c r="A7" s="24" t="n">
        <v>100000</v>
      </c>
      <c r="B7" s="25">
        <f>A7*Assumptions!$B$9</f>
        <v/>
      </c>
      <c r="C7" s="25">
        <f>A7*Assumptions!$B$10</f>
        <v/>
      </c>
      <c r="D7" s="20">
        <f>B7*Assumptions!$B$4+C7*Assumptions!$B$5</f>
        <v/>
      </c>
      <c r="E7" s="18">
        <f>D7*12</f>
        <v/>
      </c>
      <c r="F7" s="18">
        <f>B7*Assumptions!$B$4*Assumptions!$B$14+C7*Assumptions!$B$5*Assumptions!$B$15</f>
        <v/>
      </c>
    </row>
    <row r="9" ht="20" customHeight="1">
      <c r="A9" s="9" t="inlineStr">
        <is>
          <t>B2B2C engine — org seats</t>
        </is>
      </c>
    </row>
    <row r="10">
      <c r="A10" s="16" t="inlineStr">
        <is>
          <t>Scenario</t>
        </is>
      </c>
      <c r="B10" s="16" t="inlineStr">
        <is>
          <t># orgs</t>
        </is>
      </c>
      <c r="C10" s="16" t="inlineStr">
        <is>
          <t>Seats/org</t>
        </is>
      </c>
      <c r="D10" s="16" t="inlineStr">
        <is>
          <t>Total seats</t>
        </is>
      </c>
      <c r="E10" s="16" t="inlineStr">
        <is>
          <t>Seat MRR</t>
        </is>
      </c>
      <c r="F10" s="16" t="inlineStr">
        <is>
          <t>Seat ARR</t>
        </is>
      </c>
    </row>
    <row r="11">
      <c r="A11" s="26" t="inlineStr">
        <is>
          <t>10 small coaches/orgs</t>
        </is>
      </c>
      <c r="B11" s="24" t="n">
        <v>10</v>
      </c>
      <c r="C11" s="24" t="n">
        <v>50</v>
      </c>
      <c r="D11" s="25">
        <f>B11*C11</f>
        <v/>
      </c>
      <c r="E11" s="20">
        <f>D11*Assumptions!$B$6</f>
        <v/>
      </c>
      <c r="F11" s="18">
        <f>E11*12</f>
        <v/>
      </c>
    </row>
    <row r="12">
      <c r="A12" s="26" t="inlineStr">
        <is>
          <t>50 schools/bootcamps</t>
        </is>
      </c>
      <c r="B12" s="24" t="n">
        <v>50</v>
      </c>
      <c r="C12" s="24" t="n">
        <v>200</v>
      </c>
      <c r="D12" s="25">
        <f>B12*C12</f>
        <v/>
      </c>
      <c r="E12" s="20">
        <f>D12*Assumptions!$B$6</f>
        <v/>
      </c>
      <c r="F12" s="18">
        <f>E12*12</f>
        <v/>
      </c>
    </row>
    <row r="13">
      <c r="A13" s="26" t="inlineStr">
        <is>
          <t>200 orgs</t>
        </is>
      </c>
      <c r="B13" s="24" t="n">
        <v>200</v>
      </c>
      <c r="C13" s="24" t="n">
        <v>250</v>
      </c>
      <c r="D13" s="25">
        <f>B13*C13</f>
        <v/>
      </c>
      <c r="E13" s="20">
        <f>D13*Assumptions!$B$6</f>
        <v/>
      </c>
      <c r="F13" s="18">
        <f>E13*12</f>
        <v/>
      </c>
    </row>
    <row r="15">
      <c r="A15" s="8" t="inlineStr">
        <is>
          <t>Key insight: 50 orgs (~$120k MRR) ≈ 100k prosumer users (~$120k MRR) — same revenue, far less churn, cheaper to serve.</t>
        </is>
      </c>
    </row>
  </sheetData>
  <mergeCells count="4">
    <mergeCell ref="A3:F3"/>
    <mergeCell ref="A1:F1"/>
    <mergeCell ref="A9:F9"/>
    <mergeCell ref="A15:F1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18" customWidth="1" min="4" max="4"/>
  </cols>
  <sheetData>
    <row r="1" ht="26" customHeight="1">
      <c r="A1" s="1" t="inlineStr">
        <is>
          <t>Break-Even Analysis</t>
        </is>
      </c>
    </row>
    <row r="3">
      <c r="A3" s="2" t="inlineStr">
        <is>
          <t>Total fixed monthly cost</t>
        </is>
      </c>
      <c r="B3" s="27">
        <f>Assumptions!$B$22+Assumptions!$B$23+Assumptions!$B$24+Assumptions!$B$25</f>
        <v/>
      </c>
    </row>
    <row r="4">
      <c r="A4" s="2" t="inlineStr">
        <is>
          <t>Blended contribution / paid prosumer user</t>
        </is>
      </c>
      <c r="B4" s="28">
        <f>(Assumptions!$B$4*Assumptions!$B$14*Assumptions!$B$9+Assumptions!$B$5*Assumptions!$B$15*Assumptions!$B$10)/(Assumptions!$B$9+Assumptions!$B$10)</f>
        <v/>
      </c>
    </row>
    <row r="5">
      <c r="A5" s="2" t="inlineStr">
        <is>
          <t>Total paid attach rate</t>
        </is>
      </c>
      <c r="B5" s="19">
        <f>Assumptions!$B$9+Assumptions!$B$10</f>
        <v/>
      </c>
    </row>
    <row r="7" ht="20" customHeight="1">
      <c r="A7" s="9" t="inlineStr">
        <is>
          <t>Path A — pure prosumer</t>
        </is>
      </c>
    </row>
    <row r="8">
      <c r="A8" s="16" t="inlineStr">
        <is>
          <t>Metric</t>
        </is>
      </c>
      <c r="B8" s="16" t="inlineStr">
        <is>
          <t>Value</t>
        </is>
      </c>
      <c r="C8" s="16" t="inlineStr"/>
      <c r="D8" s="16" t="inlineStr"/>
    </row>
    <row r="9">
      <c r="A9" s="2" t="inlineStr">
        <is>
          <t>Paid users needed to cover fixed cost</t>
        </is>
      </c>
      <c r="B9" s="29">
        <f>B3/B4</f>
        <v/>
      </c>
    </row>
    <row r="10">
      <c r="A10" s="2" t="inlineStr">
        <is>
          <t>Active users needed (at attach rate)</t>
        </is>
      </c>
      <c r="B10" s="30">
        <f>(B3/B4)/B5</f>
        <v/>
      </c>
    </row>
    <row r="12" ht="20" customHeight="1">
      <c r="A12" s="9" t="inlineStr">
        <is>
          <t>Path B — B2B org seats</t>
        </is>
      </c>
    </row>
    <row r="13">
      <c r="A13" s="16" t="inlineStr">
        <is>
          <t>Metric</t>
        </is>
      </c>
      <c r="B13" s="16" t="inlineStr">
        <is>
          <t>Value</t>
        </is>
      </c>
      <c r="C13" s="16" t="inlineStr"/>
      <c r="D13" s="16" t="inlineStr"/>
    </row>
    <row r="14">
      <c r="A14" s="2" t="inlineStr">
        <is>
          <t>Org seat contribution / seat / mo</t>
        </is>
      </c>
      <c r="B14" s="28">
        <f>Assumptions!$B$6*Assumptions!$B$16</f>
        <v/>
      </c>
    </row>
    <row r="15">
      <c r="A15" s="2" t="inlineStr">
        <is>
          <t>Org seats needed to cover fixed cost</t>
        </is>
      </c>
      <c r="B15" s="31">
        <f>B3/B14</f>
        <v/>
      </c>
    </row>
    <row r="16">
      <c r="A16" s="2" t="inlineStr">
        <is>
          <t>...= this many orgs (at 200 seats/org)</t>
        </is>
      </c>
      <c r="B16" s="29">
        <f>(B3/B14)/200</f>
        <v/>
      </c>
    </row>
    <row r="18">
      <c r="A18" s="13" t="inlineStr">
        <is>
          <t>Takeaway: prosumer needs ~80-120k active users; B2B reaches the same coverage with a few thousand seats (tens of orgs). Change any blue input on Assumptions to re-solve.</t>
        </is>
      </c>
    </row>
  </sheetData>
  <mergeCells count="4">
    <mergeCell ref="A1:D1"/>
    <mergeCell ref="A7:D7"/>
    <mergeCell ref="A18:D18"/>
    <mergeCell ref="A12:D1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34" customWidth="1" min="2" max="2"/>
    <col width="30" customWidth="1" min="3" max="3"/>
    <col width="36" customWidth="1" min="4" max="4"/>
  </cols>
  <sheetData>
    <row r="1" ht="26" customHeight="1">
      <c r="A1" s="1" t="inlineStr">
        <is>
          <t>Comparable Companies (observed, 2026)</t>
        </is>
      </c>
    </row>
    <row r="3">
      <c r="A3" s="16" t="inlineStr">
        <is>
          <t>Company</t>
        </is>
      </c>
      <c r="B3" s="16" t="inlineStr">
        <is>
          <t>Pricing</t>
        </is>
      </c>
      <c r="C3" s="16" t="inlineStr">
        <is>
          <t>Funding / users</t>
        </is>
      </c>
      <c r="D3" s="16" t="inlineStr">
        <is>
          <t>Status / lesson</t>
        </is>
      </c>
    </row>
    <row r="4" ht="30" customHeight="1">
      <c r="A4" s="32" t="inlineStr">
        <is>
          <t>Teal</t>
        </is>
      </c>
      <c r="B4" s="33" t="inlineStr">
        <is>
          <t>$13/7d, $29/30d, $79/90d</t>
        </is>
      </c>
      <c r="C4" s="33" t="inlineStr">
        <is>
          <t>Lerer Hippeau, Aleph, Flybridge; ~4M users</t>
        </is>
      </c>
      <c r="D4" s="33" t="inlineStr">
        <is>
          <t>Active; acquired Ramped 2026. B2C paywall proof.</t>
        </is>
      </c>
    </row>
    <row r="5" ht="30" customHeight="1">
      <c r="A5" s="32" t="inlineStr">
        <is>
          <t>Simplify</t>
        </is>
      </c>
      <c r="B5" s="33" t="inlineStr">
        <is>
          <t>Free (consumer)</t>
        </is>
      </c>
      <c r="C5" s="33" t="inlineStr">
        <is>
          <t>~$1.2M (YC W21, Craft); 1M+ users</t>
        </is>
      </c>
      <c r="D5" s="33" t="inlineStr">
        <is>
          <t>Active. Free-core model proof.</t>
        </is>
      </c>
    </row>
    <row r="6" ht="30" customHeight="1">
      <c r="A6" s="32" t="inlineStr">
        <is>
          <t>Huntr</t>
        </is>
      </c>
      <c r="B6" s="33" t="inlineStr">
        <is>
          <t>Free; Pro $40/mo</t>
        </is>
      </c>
      <c r="C6" s="33" t="inlineStr">
        <is>
          <t>Org/university/bootcamp plans</t>
        </is>
      </c>
      <c r="D6" s="33" t="inlineStr">
        <is>
          <t>Active. The institutional wedge we're taking.</t>
        </is>
      </c>
    </row>
    <row r="7" ht="30" customHeight="1">
      <c r="A7" s="32" t="inlineStr">
        <is>
          <t>LazyApply</t>
        </is>
      </c>
      <c r="B7" s="33" t="inlineStr">
        <is>
          <t>$99/$149/$999 per year</t>
        </is>
      </c>
      <c r="C7" s="33" t="inlineStr">
        <is>
          <t>15/150/1500 applies per day</t>
        </is>
      </c>
      <c r="D7" s="33" t="inlineStr">
        <is>
          <t>Active. VOLUME cautionary comp.</t>
        </is>
      </c>
    </row>
    <row r="8" ht="30" customHeight="1">
      <c r="A8" s="32" t="inlineStr">
        <is>
          <t>JobRight</t>
        </is>
      </c>
      <c r="B8" s="33" t="inlineStr">
        <is>
          <t>Free / try-for-free</t>
        </is>
      </c>
      <c r="C8" s="33" t="inlineStr">
        <is>
          <t>2M users, 400k+ jobs/day</t>
        </is>
      </c>
      <c r="D8" s="33" t="inlineStr">
        <is>
          <t>Active; no public paid price.</t>
        </is>
      </c>
    </row>
    <row r="9" ht="30" customHeight="1">
      <c r="A9" s="32" t="inlineStr">
        <is>
          <t>Sonara</t>
        </is>
      </c>
      <c r="B9" s="33" t="inlineStr">
        <is>
          <t>—</t>
        </is>
      </c>
      <c r="C9" s="33" t="inlineStr">
        <is>
          <t>—</t>
        </is>
      </c>
      <c r="D9" s="33" t="inlineStr">
        <is>
          <t>Now inside BOLD/Monster-CareerBuilder.</t>
        </is>
      </c>
    </row>
    <row r="10" ht="30" customHeight="1">
      <c r="A10" s="32" t="inlineStr">
        <is>
          <t>Monster+CareerBuilder</t>
        </is>
      </c>
      <c r="B10" s="33" t="inlineStr">
        <is>
          <t>—</t>
        </is>
      </c>
      <c r="C10" s="33" t="inlineStr">
        <is>
          <t>assets sold to BOLD $28.4M</t>
        </is>
      </c>
      <c r="D10" s="33" t="inlineStr">
        <is>
          <t>CHAPTER 11, June 2025. Old model dying.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2026-07-07T03:08:00Z</dcterms:created>
  <dcterms:modified xmlns:dcterms="http://purl.org/dc/terms/" xmlns:xsi="http://www.w3.org/2001/XMLSchema-instance" xsi:type="dcterms:W3CDTF">2026-07-07T03:08:01Z</dcterms:modified>
</cp:coreProperties>
</file>